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89966720-E54A-45C5-8DDD-A3A72CF840E7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открытые бюджеты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G8" i="1"/>
  <c r="H8" i="1" l="1"/>
  <c r="K8" i="1" s="1"/>
  <c r="T8" i="1" s="1"/>
  <c r="I8" i="1"/>
  <c r="J8" i="1"/>
  <c r="S73" i="1"/>
  <c r="R73" i="1"/>
  <c r="Q73" i="1"/>
  <c r="P73" i="1"/>
  <c r="M73" i="1"/>
  <c r="N73" i="1"/>
  <c r="G73" i="1" l="1"/>
  <c r="L73" i="1"/>
  <c r="C73" i="1"/>
  <c r="O73" i="1"/>
  <c r="H73" i="1" l="1"/>
  <c r="I73" i="1"/>
  <c r="E73" i="1"/>
  <c r="D73" i="1"/>
  <c r="F73" i="1"/>
  <c r="J73" i="1"/>
  <c r="K73" i="1" l="1"/>
  <c r="T73" i="1" s="1"/>
</calcChain>
</file>

<file path=xl/sharedStrings.xml><?xml version="1.0" encoding="utf-8"?>
<sst xmlns="http://schemas.openxmlformats.org/spreadsheetml/2006/main" count="27" uniqueCount="27">
  <si>
    <t xml:space="preserve">Сводная информация по открытым бюджетам  за 2022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</si>
  <si>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</si>
  <si>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</si>
  <si>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</si>
  <si>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</si>
  <si>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</si>
  <si>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</si>
  <si>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мебель</t>
  </si>
  <si>
    <t>кабинеты</t>
  </si>
  <si>
    <t>турникет</t>
  </si>
  <si>
    <t>в месяц  МБ+РБ</t>
  </si>
  <si>
    <t xml:space="preserve">з/пл  </t>
  </si>
  <si>
    <t>налоги</t>
  </si>
  <si>
    <t>Коомунальные расходы</t>
  </si>
  <si>
    <t>ГСМ /144</t>
  </si>
  <si>
    <t xml:space="preserve">Общие затраты школ  за год </t>
  </si>
  <si>
    <t>111  год</t>
  </si>
  <si>
    <t>отопление за отопительный сезон</t>
  </si>
  <si>
    <t>эл/энергия год</t>
  </si>
  <si>
    <t>услуги связи год/152</t>
  </si>
  <si>
    <t>вода канализ</t>
  </si>
  <si>
    <t>Бирлистыкская средняя школа</t>
  </si>
  <si>
    <t>ИТОГО:</t>
  </si>
  <si>
    <t>тыс.т.</t>
  </si>
  <si>
    <t xml:space="preserve">Руководитель </t>
  </si>
  <si>
    <t>Нурова Д.Ш.</t>
  </si>
  <si>
    <t xml:space="preserve">Приобретения согласно накладных  должны включить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</si>
</sst>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19]General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8" fillId="0" borderId="0" applyBorder="0" applyProtection="0"/>
  </cellStyleXfs>
  <cellXfs count="95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9" fillId="2" borderId="6" xfId="1" applyFont="1" applyFill="1" applyBorder="1" applyAlignment="1">
      <alignment horizontal="center" vertical="center" wrapText="1"/>
    </xf>
    <xf numFmtId="165" fontId="10" fillId="2" borderId="8" xfId="1" applyFont="1" applyFill="1" applyBorder="1" applyAlignment="1">
      <alignment vertical="top" wrapText="1"/>
    </xf>
    <xf numFmtId="2" fontId="10" fillId="2" borderId="6" xfId="1" applyNumberFormat="1" applyFont="1" applyFill="1" applyBorder="1" applyAlignment="1">
      <alignment vertical="top" wrapText="1"/>
    </xf>
    <xf numFmtId="164" fontId="10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0" fillId="2" borderId="0" xfId="0" applyFill="1"/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1" fillId="2" borderId="0" xfId="0" applyFont="1" applyFill="1"/>
    <xf numFmtId="165" fontId="12" fillId="2" borderId="10" xfId="1" applyFont="1" applyFill="1" applyBorder="1" applyAlignment="1">
      <alignment horizontal="center" vertical="center" wrapText="1"/>
    </xf>
    <xf numFmtId="165" fontId="13" fillId="2" borderId="11" xfId="1" applyFont="1" applyFill="1" applyBorder="1" applyAlignment="1"/>
    <xf numFmtId="164" fontId="13" fillId="2" borderId="6" xfId="1" applyNumberFormat="1" applyFont="1" applyFill="1" applyBorder="1" applyAlignment="1"/>
    <xf numFmtId="3" fontId="14" fillId="2" borderId="6" xfId="0" applyNumberFormat="1" applyFont="1" applyFill="1" applyBorder="1" applyAlignment="1">
      <alignment horizontal="center"/>
    </xf>
    <xf numFmtId="0" fontId="15" fillId="2" borderId="0" xfId="0" applyFont="1" applyFill="1"/>
    <xf numFmtId="0" fontId="4" fillId="0" borderId="0" xfId="0" applyFont="1"/>
    <xf numFmtId="164" fontId="4" fillId="0" borderId="0" xfId="0" applyNumberFormat="1" applyFont="1"/>
    <xf numFmtId="3" fontId="4" fillId="2" borderId="0" xfId="0" applyNumberFormat="1" applyFont="1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3" fontId="16" fillId="3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164" fontId="18" fillId="0" borderId="0" xfId="0" applyNumberFormat="1" applyFont="1"/>
    <xf numFmtId="3" fontId="18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17" fillId="0" borderId="0" xfId="0" applyNumberFormat="1" applyFont="1"/>
    <xf numFmtId="3" fontId="17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12" xfId="0" applyFill="1" applyBorder="1" applyAlignment="1"/>
    <xf numFmtId="0" fontId="0" fillId="2" borderId="0" xfId="0" applyFill="1" applyAlignment="1"/>
    <xf numFmtId="0" fontId="19" fillId="2" borderId="12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01.01.2022&#1075;%20&#1058;&#1040;&#1056;&#1048;&#1060;&#1048;&#1050;&#1040;&#1062;&#1048;&#1071;/&#1064;&#1058;&#1040;&#1058;&#1053;&#1054;&#1045;%20&#109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01.01.2022 ЗСШ №1"/>
      <sheetName val="01.01.ЗКСШ"/>
      <sheetName val="01.01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01.01 Чаглинс СШ"/>
      <sheetName val="Симфероп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5.04 Пухальска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свод по разнице без повышения"/>
      <sheetName val="водите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>
        <row r="7">
          <cell r="L7">
            <v>197535.04500307923</v>
          </cell>
        </row>
        <row r="13">
          <cell r="L13">
            <v>113411.25910169896</v>
          </cell>
        </row>
      </sheetData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1"/>
  <sheetViews>
    <sheetView tabSelected="1" workbookViewId="0">
      <selection activeCell="I13" sqref="I13"/>
    </sheetView>
  </sheetViews>
  <sheetFormatPr defaultRowHeight="14.4" x14ac:dyDescent="0.3"/>
  <cols>
    <col min="1" max="1" width="4.5546875" customWidth="1"/>
    <col min="2" max="2" width="34.44140625" customWidth="1"/>
    <col min="3" max="3" width="15.6640625" style="63" hidden="1" customWidth="1"/>
    <col min="4" max="4" width="12.6640625" style="63" hidden="1" customWidth="1"/>
    <col min="5" max="5" width="10.5546875" style="63" hidden="1" customWidth="1"/>
    <col min="6" max="6" width="11.44140625" style="63" hidden="1" customWidth="1"/>
    <col min="7" max="7" width="20.5546875" style="64" customWidth="1"/>
    <col min="8" max="8" width="13.6640625" style="64" customWidth="1"/>
    <col min="9" max="9" width="13.109375" style="64" customWidth="1"/>
    <col min="10" max="11" width="14.44140625" style="64" customWidth="1"/>
    <col min="12" max="12" width="18.44140625" style="64" customWidth="1"/>
    <col min="13" max="13" width="12.109375" style="67" customWidth="1"/>
    <col min="14" max="15" width="12.33203125" style="66" customWidth="1"/>
    <col min="16" max="16" width="12.5546875" style="66" customWidth="1"/>
    <col min="17" max="17" width="8.6640625" style="66" hidden="1" customWidth="1"/>
    <col min="18" max="19" width="10.6640625" style="66" hidden="1" customWidth="1"/>
    <col min="20" max="20" width="17.88671875" style="5" customWidth="1"/>
    <col min="23" max="23" width="17.44140625" customWidth="1"/>
  </cols>
  <sheetData>
    <row r="1" spans="1:29" ht="20.399999999999999" x14ac:dyDescent="0.35">
      <c r="A1" s="1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2"/>
      <c r="L1" s="3"/>
      <c r="M1" s="4"/>
      <c r="N1" s="2"/>
      <c r="O1" s="2"/>
      <c r="P1" s="2"/>
      <c r="Q1" s="2"/>
      <c r="R1" s="2"/>
      <c r="S1" s="2"/>
    </row>
    <row r="2" spans="1:29" x14ac:dyDescent="0.3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6">
        <v>44562</v>
      </c>
      <c r="Q2" s="7"/>
      <c r="R2" s="7"/>
      <c r="S2" s="7"/>
      <c r="T2" s="8"/>
    </row>
    <row r="3" spans="1:29" ht="15.6" x14ac:dyDescent="0.3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84" t="s">
        <v>4</v>
      </c>
      <c r="I3" s="85"/>
      <c r="J3" s="86"/>
      <c r="K3" s="85" t="s">
        <v>5</v>
      </c>
      <c r="L3" s="89" t="s">
        <v>6</v>
      </c>
      <c r="M3" s="90"/>
      <c r="N3" s="90"/>
      <c r="O3" s="90"/>
      <c r="P3" s="91"/>
      <c r="Q3" s="92" t="s">
        <v>7</v>
      </c>
      <c r="R3" s="73" t="s">
        <v>8</v>
      </c>
      <c r="S3" s="73" t="s">
        <v>9</v>
      </c>
      <c r="T3" s="13"/>
    </row>
    <row r="4" spans="1:29" ht="2.25" customHeight="1" x14ac:dyDescent="0.3">
      <c r="A4" s="14"/>
      <c r="B4" s="76"/>
      <c r="C4" s="76"/>
      <c r="D4" s="76"/>
      <c r="E4" s="76"/>
      <c r="F4" s="76"/>
      <c r="G4" s="76"/>
      <c r="H4" s="76"/>
      <c r="I4" s="76"/>
      <c r="J4" s="15"/>
      <c r="K4" s="87"/>
      <c r="L4" s="16"/>
      <c r="M4" s="17"/>
      <c r="N4" s="16"/>
      <c r="O4" s="16"/>
      <c r="P4" s="16"/>
      <c r="Q4" s="93"/>
      <c r="R4" s="74"/>
      <c r="S4" s="74"/>
      <c r="T4" s="13"/>
    </row>
    <row r="5" spans="1:29" ht="15" hidden="1" customHeight="1" x14ac:dyDescent="0.3">
      <c r="A5" s="14"/>
      <c r="B5" s="18"/>
      <c r="C5" s="19"/>
      <c r="D5" s="19"/>
      <c r="E5" s="19"/>
      <c r="F5" s="19"/>
      <c r="G5" s="15"/>
      <c r="H5" s="15"/>
      <c r="I5" s="15"/>
      <c r="J5" s="15"/>
      <c r="K5" s="87"/>
      <c r="L5" s="16"/>
      <c r="M5" s="17"/>
      <c r="N5" s="16"/>
      <c r="O5" s="16"/>
      <c r="P5" s="16"/>
      <c r="Q5" s="93"/>
      <c r="R5" s="74"/>
      <c r="S5" s="74"/>
      <c r="T5" s="13"/>
    </row>
    <row r="6" spans="1:29" ht="30" customHeight="1" x14ac:dyDescent="0.3">
      <c r="A6" s="20"/>
      <c r="B6" s="21"/>
      <c r="C6" s="22"/>
      <c r="D6" s="77" t="s">
        <v>10</v>
      </c>
      <c r="E6" s="77"/>
      <c r="F6" s="77"/>
      <c r="G6" s="23" t="s">
        <v>11</v>
      </c>
      <c r="H6" s="78" t="s">
        <v>12</v>
      </c>
      <c r="I6" s="78"/>
      <c r="J6" s="78"/>
      <c r="K6" s="87"/>
      <c r="L6" s="79" t="s">
        <v>13</v>
      </c>
      <c r="M6" s="79"/>
      <c r="N6" s="79"/>
      <c r="O6" s="79"/>
      <c r="P6" s="80" t="s">
        <v>14</v>
      </c>
      <c r="Q6" s="93"/>
      <c r="R6" s="74"/>
      <c r="S6" s="74"/>
      <c r="T6" s="72" t="s">
        <v>15</v>
      </c>
    </row>
    <row r="7" spans="1:29" ht="53.25" customHeight="1" x14ac:dyDescent="0.3">
      <c r="A7" s="20"/>
      <c r="B7" s="21"/>
      <c r="C7" s="22">
        <v>111</v>
      </c>
      <c r="D7" s="22">
        <v>121</v>
      </c>
      <c r="E7" s="22">
        <v>122</v>
      </c>
      <c r="F7" s="22">
        <v>124</v>
      </c>
      <c r="G7" s="23" t="s">
        <v>16</v>
      </c>
      <c r="H7" s="23">
        <v>121</v>
      </c>
      <c r="I7" s="23">
        <v>122</v>
      </c>
      <c r="J7" s="23">
        <v>124</v>
      </c>
      <c r="K7" s="88"/>
      <c r="L7" s="23" t="s">
        <v>17</v>
      </c>
      <c r="M7" s="24" t="s">
        <v>18</v>
      </c>
      <c r="N7" s="25" t="s">
        <v>19</v>
      </c>
      <c r="O7" s="25" t="s">
        <v>20</v>
      </c>
      <c r="P7" s="81"/>
      <c r="Q7" s="94"/>
      <c r="R7" s="75"/>
      <c r="S7" s="75"/>
      <c r="T7" s="72"/>
    </row>
    <row r="8" spans="1:29" s="35" customFormat="1" ht="16.5" customHeight="1" x14ac:dyDescent="0.45">
      <c r="A8" s="26"/>
      <c r="B8" s="27" t="s">
        <v>21</v>
      </c>
      <c r="C8" s="28"/>
      <c r="D8" s="29"/>
      <c r="E8" s="29"/>
      <c r="F8" s="29"/>
      <c r="G8" s="30">
        <f>'[1]Свод '!$L$13</f>
        <v>113411.25910169896</v>
      </c>
      <c r="H8" s="30">
        <f t="shared" ref="H8" si="0">(G8-G8*10%)*6%</f>
        <v>6124.207991491744</v>
      </c>
      <c r="I8" s="30">
        <f t="shared" ref="I8" si="1">(G8-G8*10%)*3.5%</f>
        <v>3572.4546617035176</v>
      </c>
      <c r="J8" s="30">
        <f t="shared" ref="J8" si="2">G8*2%</f>
        <v>2268.2251820339793</v>
      </c>
      <c r="K8" s="30">
        <f t="shared" ref="K8" si="3">G8+H8+I8+J8</f>
        <v>125376.1469369282</v>
      </c>
      <c r="L8" s="36">
        <f>8671-400+310</f>
        <v>8581</v>
      </c>
      <c r="M8" s="37">
        <v>507.1</v>
      </c>
      <c r="N8" s="37">
        <v>211.9</v>
      </c>
      <c r="O8" s="31">
        <v>72</v>
      </c>
      <c r="P8" s="32">
        <v>79.5</v>
      </c>
      <c r="Q8" s="33"/>
      <c r="R8" s="34"/>
      <c r="S8" s="34"/>
      <c r="T8" s="13">
        <f t="shared" ref="T8" si="4">K8+L8+M8+N8+O8+Q8+P8+R8+S8</f>
        <v>134827.64693692821</v>
      </c>
      <c r="U8" s="70" t="s">
        <v>26</v>
      </c>
      <c r="V8" s="71"/>
      <c r="W8" s="71"/>
      <c r="X8" s="71"/>
      <c r="Y8" s="71"/>
      <c r="Z8" s="71"/>
      <c r="AA8" s="71"/>
      <c r="AB8" s="71"/>
      <c r="AC8" s="71"/>
    </row>
    <row r="9" spans="1:29" s="35" customFormat="1" ht="15.75" customHeight="1" x14ac:dyDescent="0.45">
      <c r="A9" s="70"/>
      <c r="B9" s="71"/>
      <c r="C9" s="71"/>
      <c r="D9" s="71"/>
      <c r="E9" s="71"/>
      <c r="F9" s="71"/>
      <c r="G9" s="71"/>
      <c r="H9" s="71"/>
      <c r="I9" s="71"/>
    </row>
    <row r="10" spans="1:29" s="35" customFormat="1" ht="15.75" customHeight="1" x14ac:dyDescent="0.45">
      <c r="A10" s="70"/>
      <c r="B10" s="71"/>
      <c r="C10" s="71"/>
      <c r="D10" s="71"/>
      <c r="E10" s="71"/>
      <c r="F10" s="71"/>
      <c r="G10" s="71"/>
      <c r="H10" s="71"/>
      <c r="I10" s="71"/>
    </row>
    <row r="11" spans="1:29" s="35" customFormat="1" ht="15.75" customHeight="1" x14ac:dyDescent="0.3">
      <c r="A11" s="68"/>
      <c r="B11" s="69"/>
      <c r="C11" s="69"/>
      <c r="D11" s="69"/>
    </row>
    <row r="12" spans="1:29" s="35" customFormat="1" ht="15.75" customHeight="1" x14ac:dyDescent="0.3">
      <c r="A12" s="68"/>
      <c r="B12" s="69"/>
      <c r="C12" s="69"/>
      <c r="D12" s="69"/>
    </row>
    <row r="13" spans="1:29" s="35" customFormat="1" ht="15.75" customHeight="1" x14ac:dyDescent="0.3">
      <c r="A13" s="68"/>
      <c r="B13" s="69"/>
      <c r="C13" s="69"/>
      <c r="D13" s="69"/>
    </row>
    <row r="14" spans="1:29" s="35" customFormat="1" ht="15.75" customHeight="1" x14ac:dyDescent="0.3"/>
    <row r="15" spans="1:29" s="35" customFormat="1" ht="15.75" customHeight="1" x14ac:dyDescent="0.3"/>
    <row r="16" spans="1:29" s="35" customFormat="1" ht="15.75" customHeight="1" x14ac:dyDescent="0.3"/>
    <row r="17" s="35" customFormat="1" ht="15.75" customHeight="1" x14ac:dyDescent="0.3"/>
    <row r="18" s="35" customFormat="1" ht="15.75" customHeight="1" x14ac:dyDescent="0.3"/>
    <row r="19" s="35" customFormat="1" ht="15.75" customHeight="1" x14ac:dyDescent="0.3"/>
    <row r="20" s="35" customFormat="1" ht="15.75" customHeight="1" x14ac:dyDescent="0.3"/>
    <row r="21" s="35" customFormat="1" x14ac:dyDescent="0.3"/>
    <row r="22" s="35" customFormat="1" ht="15.75" customHeight="1" x14ac:dyDescent="0.3"/>
    <row r="23" s="35" customFormat="1" ht="15.75" customHeight="1" x14ac:dyDescent="0.3"/>
    <row r="24" s="35" customFormat="1" ht="15.75" customHeight="1" x14ac:dyDescent="0.3"/>
    <row r="25" s="35" customFormat="1" ht="15.75" customHeight="1" x14ac:dyDescent="0.3"/>
    <row r="26" s="35" customFormat="1" ht="15.75" customHeight="1" x14ac:dyDescent="0.3"/>
    <row r="27" s="35" customFormat="1" ht="15.75" customHeight="1" x14ac:dyDescent="0.3"/>
    <row r="28" s="35" customFormat="1" ht="15.75" customHeight="1" x14ac:dyDescent="0.3"/>
    <row r="29" s="35" customFormat="1" ht="15.75" customHeight="1" x14ac:dyDescent="0.3"/>
    <row r="30" s="35" customFormat="1" ht="15.75" customHeight="1" x14ac:dyDescent="0.3"/>
    <row r="31" s="35" customFormat="1" ht="15.75" customHeight="1" x14ac:dyDescent="0.3"/>
    <row r="32" s="35" customFormat="1" ht="15.75" customHeight="1" x14ac:dyDescent="0.3"/>
    <row r="33" s="35" customFormat="1" ht="15.75" customHeight="1" x14ac:dyDescent="0.3"/>
    <row r="34" s="35" customFormat="1" ht="15.75" customHeight="1" x14ac:dyDescent="0.3"/>
    <row r="35" s="35" customFormat="1" ht="15.75" customHeight="1" x14ac:dyDescent="0.3"/>
    <row r="36" s="35" customFormat="1" ht="15.75" customHeight="1" x14ac:dyDescent="0.3"/>
    <row r="37" s="35" customFormat="1" ht="15.75" customHeight="1" x14ac:dyDescent="0.3"/>
    <row r="38" s="35" customFormat="1" ht="15.75" customHeight="1" x14ac:dyDescent="0.3"/>
    <row r="39" s="35" customFormat="1" ht="15.75" customHeight="1" x14ac:dyDescent="0.3"/>
    <row r="40" s="35" customFormat="1" ht="15.75" customHeight="1" x14ac:dyDescent="0.3"/>
    <row r="41" s="35" customFormat="1" ht="15.75" customHeight="1" x14ac:dyDescent="0.3"/>
    <row r="42" s="35" customFormat="1" ht="15.75" customHeight="1" x14ac:dyDescent="0.3"/>
    <row r="43" s="35" customFormat="1" ht="15.75" customHeight="1" x14ac:dyDescent="0.3"/>
    <row r="44" s="38" customFormat="1" ht="15.75" customHeight="1" x14ac:dyDescent="0.3"/>
    <row r="45" s="35" customFormat="1" ht="15.75" customHeight="1" x14ac:dyDescent="0.3"/>
    <row r="46" s="35" customFormat="1" ht="15.75" customHeight="1" x14ac:dyDescent="0.3"/>
    <row r="47" s="35" customFormat="1" ht="15.75" customHeight="1" x14ac:dyDescent="0.3"/>
    <row r="48" s="35" customFormat="1" ht="15.75" customHeight="1" x14ac:dyDescent="0.3"/>
    <row r="49" s="35" customFormat="1" ht="15.75" customHeight="1" x14ac:dyDescent="0.3"/>
    <row r="50" s="35" customFormat="1" ht="15.75" customHeight="1" x14ac:dyDescent="0.3"/>
    <row r="51" s="35" customFormat="1" ht="15.75" customHeight="1" x14ac:dyDescent="0.3"/>
    <row r="52" s="35" customFormat="1" ht="15.75" customHeight="1" x14ac:dyDescent="0.3"/>
    <row r="53" s="35" customFormat="1" ht="15.75" customHeight="1" x14ac:dyDescent="0.3"/>
    <row r="54" s="35" customFormat="1" ht="15.75" customHeight="1" x14ac:dyDescent="0.3"/>
    <row r="55" s="35" customFormat="1" ht="18" customHeight="1" x14ac:dyDescent="0.3"/>
    <row r="56" s="35" customFormat="1" ht="15.75" customHeight="1" x14ac:dyDescent="0.3"/>
    <row r="57" s="35" customFormat="1" ht="15.75" customHeight="1" x14ac:dyDescent="0.3"/>
    <row r="58" s="35" customFormat="1" ht="15.75" customHeight="1" x14ac:dyDescent="0.3"/>
    <row r="59" s="35" customFormat="1" ht="15.75" customHeight="1" x14ac:dyDescent="0.3"/>
    <row r="60" s="35" customFormat="1" ht="15.75" customHeight="1" x14ac:dyDescent="0.3"/>
    <row r="61" s="35" customFormat="1" ht="15.75" customHeight="1" x14ac:dyDescent="0.3"/>
    <row r="62" s="35" customFormat="1" ht="15.75" customHeight="1" x14ac:dyDescent="0.3"/>
    <row r="63" s="35" customFormat="1" ht="15.75" customHeight="1" x14ac:dyDescent="0.3"/>
    <row r="64" s="35" customFormat="1" ht="15.75" customHeight="1" x14ac:dyDescent="0.3"/>
    <row r="65" spans="1:20" s="35" customFormat="1" ht="15.75" customHeight="1" x14ac:dyDescent="0.3"/>
    <row r="66" spans="1:20" s="35" customFormat="1" ht="15.75" customHeight="1" x14ac:dyDescent="0.3"/>
    <row r="67" spans="1:20" s="35" customFormat="1" ht="15.75" customHeight="1" x14ac:dyDescent="0.3"/>
    <row r="68" spans="1:20" s="35" customFormat="1" ht="15.75" customHeight="1" x14ac:dyDescent="0.3"/>
    <row r="69" spans="1:20" s="35" customFormat="1" ht="15.75" customHeight="1" x14ac:dyDescent="0.3"/>
    <row r="70" spans="1:20" s="35" customFormat="1" ht="15.75" customHeight="1" x14ac:dyDescent="0.3"/>
    <row r="71" spans="1:20" s="35" customFormat="1" ht="15.75" customHeight="1" x14ac:dyDescent="0.3"/>
    <row r="72" spans="1:20" s="35" customFormat="1" ht="15.75" customHeight="1" x14ac:dyDescent="0.3"/>
    <row r="73" spans="1:20" s="43" customFormat="1" ht="15.6" x14ac:dyDescent="0.3">
      <c r="A73" s="39"/>
      <c r="B73" s="40" t="s">
        <v>22</v>
      </c>
      <c r="C73" s="41">
        <f>SUM(C8:C8)</f>
        <v>0</v>
      </c>
      <c r="D73" s="29">
        <f>(C73-C73*10%)*6%</f>
        <v>0</v>
      </c>
      <c r="E73" s="29">
        <f>(C73-C73*10%)*3.5%</f>
        <v>0</v>
      </c>
      <c r="F73" s="29">
        <f>C73*2%</f>
        <v>0</v>
      </c>
      <c r="G73" s="42">
        <f>SUM(G8:G8)</f>
        <v>113411.25910169896</v>
      </c>
      <c r="H73" s="42">
        <f>SUM(H8:H8)</f>
        <v>6124.207991491744</v>
      </c>
      <c r="I73" s="42">
        <f>SUM(I8:I8)</f>
        <v>3572.4546617035176</v>
      </c>
      <c r="J73" s="42">
        <f>SUM(J8:J8)</f>
        <v>2268.2251820339793</v>
      </c>
      <c r="K73" s="30">
        <f>G73+H73+I73+J73</f>
        <v>125376.1469369282</v>
      </c>
      <c r="L73" s="42">
        <f>SUM(L8:L8)</f>
        <v>8581</v>
      </c>
      <c r="M73" s="42">
        <f>SUM(M8:M8)</f>
        <v>507.1</v>
      </c>
      <c r="N73" s="42">
        <f>SUM(N8:N8)</f>
        <v>211.9</v>
      </c>
      <c r="O73" s="42">
        <f>SUM(O8:O8)</f>
        <v>72</v>
      </c>
      <c r="P73" s="42">
        <f>SUM(P8:P8)</f>
        <v>79.5</v>
      </c>
      <c r="Q73" s="42">
        <f>SUM(Q8:Q8)</f>
        <v>0</v>
      </c>
      <c r="R73" s="42">
        <f>SUM(R8:R8)</f>
        <v>0</v>
      </c>
      <c r="S73" s="42">
        <f>SUM(S8:S8)</f>
        <v>0</v>
      </c>
      <c r="T73" s="13">
        <f>K73+L73+M73+N73+O73+Q73+P73+R73+S73</f>
        <v>134827.64693692821</v>
      </c>
    </row>
    <row r="74" spans="1:20" ht="15.6" x14ac:dyDescent="0.3">
      <c r="A74" s="44"/>
      <c r="B74" s="44"/>
      <c r="C74" s="45"/>
      <c r="D74" s="45"/>
      <c r="E74" s="45"/>
      <c r="F74" s="45"/>
      <c r="G74" s="46"/>
      <c r="H74" s="46"/>
      <c r="I74" s="46"/>
      <c r="J74" s="46"/>
      <c r="K74" s="46"/>
      <c r="L74" s="47"/>
      <c r="M74" s="48"/>
      <c r="N74" s="49"/>
      <c r="O74" s="50"/>
      <c r="P74" s="49"/>
      <c r="Q74" s="49"/>
      <c r="R74" s="49"/>
      <c r="S74" s="49"/>
      <c r="T74" s="51" t="s">
        <v>23</v>
      </c>
    </row>
    <row r="75" spans="1:20" ht="18" x14ac:dyDescent="0.35">
      <c r="A75" s="52"/>
      <c r="B75" s="53" t="s">
        <v>24</v>
      </c>
      <c r="C75" s="54"/>
      <c r="D75" s="54"/>
      <c r="E75" s="54"/>
      <c r="F75" s="54"/>
      <c r="G75" s="55"/>
      <c r="H75" s="55"/>
      <c r="I75" s="55" t="s">
        <v>25</v>
      </c>
      <c r="J75" s="55"/>
      <c r="K75" s="46"/>
      <c r="L75" s="46">
        <v>428231</v>
      </c>
      <c r="M75" s="56"/>
      <c r="N75" s="49"/>
      <c r="O75" s="49"/>
      <c r="P75" s="49"/>
      <c r="Q75" s="49"/>
      <c r="R75" s="49"/>
      <c r="S75" s="49"/>
      <c r="T75" s="51"/>
    </row>
    <row r="76" spans="1:20" ht="18" x14ac:dyDescent="0.35">
      <c r="A76" s="52"/>
      <c r="B76" s="52"/>
      <c r="C76" s="57"/>
      <c r="D76" s="57"/>
      <c r="E76" s="57"/>
      <c r="F76" s="57"/>
      <c r="G76" s="58"/>
      <c r="H76" s="58"/>
      <c r="I76" s="58"/>
      <c r="J76" s="58"/>
      <c r="K76" s="46"/>
      <c r="L76" s="46"/>
      <c r="M76" s="59"/>
      <c r="N76" s="46"/>
      <c r="O76" s="49"/>
      <c r="P76" s="49"/>
      <c r="Q76" s="49"/>
      <c r="R76" s="49"/>
      <c r="S76" s="49"/>
      <c r="T76" s="51"/>
    </row>
    <row r="77" spans="1:20" ht="15.6" x14ac:dyDescent="0.3">
      <c r="A77" s="44"/>
      <c r="B77" s="60"/>
      <c r="C77" s="61"/>
      <c r="D77" s="61"/>
      <c r="E77" s="61"/>
      <c r="F77" s="61"/>
      <c r="G77" s="62"/>
      <c r="H77" s="62"/>
      <c r="I77" s="62"/>
      <c r="J77" s="62"/>
      <c r="K77" s="62"/>
      <c r="L77" s="62"/>
      <c r="M77" s="56"/>
      <c r="N77" s="49"/>
      <c r="O77" s="49"/>
      <c r="P77" s="49"/>
      <c r="Q77" s="49"/>
      <c r="R77" s="49"/>
      <c r="S77" s="49"/>
      <c r="T77" s="51"/>
    </row>
    <row r="78" spans="1:20" ht="15.6" x14ac:dyDescent="0.3">
      <c r="A78" s="44"/>
      <c r="B78" s="60"/>
      <c r="C78" s="61"/>
      <c r="D78" s="61"/>
      <c r="E78" s="61"/>
      <c r="F78" s="61"/>
      <c r="G78" s="62"/>
      <c r="H78" s="62"/>
      <c r="I78" s="62"/>
      <c r="J78" s="62"/>
      <c r="K78" s="62"/>
      <c r="L78" s="62"/>
      <c r="M78" s="59"/>
      <c r="N78" s="49"/>
      <c r="O78" s="49"/>
      <c r="P78" s="49"/>
      <c r="Q78" s="49"/>
      <c r="R78" s="49"/>
      <c r="S78" s="49"/>
      <c r="T78" s="51"/>
    </row>
    <row r="79" spans="1:20" ht="15.6" x14ac:dyDescent="0.3">
      <c r="A79" s="44"/>
      <c r="B79" s="44"/>
      <c r="C79" s="45"/>
      <c r="D79" s="45"/>
      <c r="E79" s="45"/>
      <c r="F79" s="45"/>
      <c r="G79" s="46"/>
      <c r="H79" s="46"/>
      <c r="I79" s="46"/>
      <c r="J79" s="46"/>
      <c r="K79" s="46"/>
      <c r="L79" s="46"/>
      <c r="M79" s="56"/>
      <c r="N79" s="49"/>
      <c r="O79" s="49"/>
      <c r="P79" s="49"/>
      <c r="Q79" s="49"/>
      <c r="R79" s="49"/>
      <c r="S79" s="49"/>
      <c r="T79" s="51"/>
    </row>
    <row r="80" spans="1:20" x14ac:dyDescent="0.3">
      <c r="M80" s="65"/>
    </row>
    <row r="81" spans="13:13" x14ac:dyDescent="0.3">
      <c r="M81" s="65"/>
    </row>
  </sheetData>
  <mergeCells count="14">
    <mergeCell ref="B1:J1"/>
    <mergeCell ref="B2:O2"/>
    <mergeCell ref="H3:J3"/>
    <mergeCell ref="K3:K7"/>
    <mergeCell ref="L3:P3"/>
    <mergeCell ref="T6:T7"/>
    <mergeCell ref="R3:R7"/>
    <mergeCell ref="S3:S7"/>
    <mergeCell ref="B4:I4"/>
    <mergeCell ref="D6:F6"/>
    <mergeCell ref="H6:J6"/>
    <mergeCell ref="L6:O6"/>
    <mergeCell ref="P6:P7"/>
    <mergeCell ref="Q3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открытые бюджеты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2022-05-24T05:27:34Z</dcterms:modified>
</cp:coreProperties>
</file>